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ma\Utenti\c.mancusi\piao\2025_2027\"/>
    </mc:Choice>
  </mc:AlternateContent>
  <xr:revisionPtr revIDLastSave="0" documentId="13_ncr:1_{C46DECC1-C8AF-444C-BA0B-2EF726552C0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SA PERSONALE" sheetId="1" r:id="rId1"/>
    <sheet name="CONFRONTO" sheetId="2" r:id="rId2"/>
  </sheets>
  <calcPr calcId="181029"/>
</workbook>
</file>

<file path=xl/calcChain.xml><?xml version="1.0" encoding="utf-8"?>
<calcChain xmlns="http://schemas.openxmlformats.org/spreadsheetml/2006/main">
  <c r="D58" i="2" l="1"/>
  <c r="D34" i="2"/>
  <c r="D4" i="2"/>
  <c r="D32" i="2" l="1"/>
  <c r="D29" i="2"/>
  <c r="D31" i="2"/>
  <c r="D30" i="2"/>
  <c r="D26" i="2" l="1"/>
  <c r="D50" i="2" s="1"/>
  <c r="E22" i="1"/>
  <c r="C23" i="2" s="1"/>
  <c r="E17" i="1" l="1"/>
  <c r="E36" i="1"/>
  <c r="C46" i="2" s="1"/>
  <c r="E31" i="1" l="1"/>
  <c r="C36" i="2" s="1"/>
  <c r="C22" i="2" l="1"/>
  <c r="D20" i="2"/>
  <c r="D52" i="2" s="1"/>
  <c r="D37" i="1" l="1"/>
  <c r="C37" i="1"/>
  <c r="B37" i="1"/>
  <c r="D19" i="1"/>
  <c r="C19" i="1"/>
  <c r="B19" i="1"/>
  <c r="E23" i="1"/>
  <c r="C25" i="2" s="1"/>
  <c r="E24" i="1"/>
  <c r="C26" i="2" s="1"/>
  <c r="E25" i="1"/>
  <c r="C27" i="2" s="1"/>
  <c r="E26" i="1"/>
  <c r="C28" i="2" s="1"/>
  <c r="E27" i="1"/>
  <c r="C32" i="2" s="1"/>
  <c r="E28" i="1"/>
  <c r="C33" i="2" s="1"/>
  <c r="E29" i="1"/>
  <c r="C43" i="2" s="1"/>
  <c r="E30" i="1"/>
  <c r="C35" i="2" s="1"/>
  <c r="E32" i="1"/>
  <c r="C38" i="2" s="1"/>
  <c r="E33" i="1"/>
  <c r="C39" i="2" s="1"/>
  <c r="E34" i="1"/>
  <c r="C40" i="2" s="1"/>
  <c r="E35" i="1"/>
  <c r="C41" i="2" s="1"/>
  <c r="C18" i="2"/>
  <c r="E18" i="1"/>
  <c r="C19" i="2" s="1"/>
  <c r="E5" i="1"/>
  <c r="C6" i="2" s="1"/>
  <c r="E6" i="1"/>
  <c r="C7" i="2" s="1"/>
  <c r="E7" i="1"/>
  <c r="E8" i="1"/>
  <c r="E9" i="1"/>
  <c r="E10" i="1"/>
  <c r="E11" i="1"/>
  <c r="E12" i="1"/>
  <c r="E13" i="1"/>
  <c r="E14" i="1"/>
  <c r="E15" i="1"/>
  <c r="C16" i="2" s="1"/>
  <c r="E16" i="1"/>
  <c r="C17" i="2" s="1"/>
  <c r="E4" i="1"/>
  <c r="C4" i="2" s="1"/>
  <c r="E21" i="1"/>
  <c r="C50" i="2" l="1"/>
  <c r="C11" i="2"/>
  <c r="C14" i="2"/>
  <c r="C10" i="2"/>
  <c r="C13" i="2"/>
  <c r="C9" i="2"/>
  <c r="C15" i="2"/>
  <c r="C12" i="2"/>
  <c r="C8" i="2"/>
  <c r="C39" i="1"/>
  <c r="E37" i="1"/>
  <c r="B39" i="1"/>
  <c r="E19" i="1"/>
  <c r="D39" i="1"/>
  <c r="C20" i="2" l="1"/>
  <c r="D53" i="2" s="1"/>
  <c r="E39" i="1"/>
</calcChain>
</file>

<file path=xl/sharedStrings.xml><?xml version="1.0" encoding="utf-8"?>
<sst xmlns="http://schemas.openxmlformats.org/spreadsheetml/2006/main" count="105" uniqueCount="77">
  <si>
    <t>Sezione Autonomie - Delibera n. 13/2015/SEZAUT/INPR</t>
  </si>
  <si>
    <t>Spese per collaborazione coordinata e continuativa, per contratti di somministrazione e per altre forme di rapporto di lavoro flessibile</t>
  </si>
  <si>
    <t>Eventuali emolumenti  a carico dell'Amministrazione corrisposti ai lavoratori socialmente utili</t>
  </si>
  <si>
    <t>Spese sostenute dall'Ente per il personale, di altri Enti, in convenzione (ai sensi degli art. 13 e 14 del CCNL 22 gennaio 2004) per la quota parte di costo effettivamente sostenuto</t>
  </si>
  <si>
    <t>Spese sostenute per il personale previsto dall'art. 90 del d.lgs. N. 267/2000</t>
  </si>
  <si>
    <t>Compensi per gli incarichi conferiti ai sensi dell'art. 110, comma 1 d.lgs. N. 267/2000</t>
  </si>
  <si>
    <t>Compensi per gli incarichi conferiti ai sensi dell'art. 110, comma 2 d.lgs. N. 267/2001</t>
  </si>
  <si>
    <t>Spese per il personale con contratti di formazione e lavoro</t>
  </si>
  <si>
    <t>Oneri riflessi a carico del datore di lavoro per contributi obbligatori</t>
  </si>
  <si>
    <t>Spese destinate alla previdenza ed assistenza delle forze di polizia municipale ed ai progetti di miglioramento alla circolazione stradale finanziate con proventi da sanzioni del codice della strada</t>
  </si>
  <si>
    <t>IRAP</t>
  </si>
  <si>
    <t>Oneri per il nucleo familiare, buoni pasto e spese per equo indennizzo</t>
  </si>
  <si>
    <t>Somme rimborsate ad altre amministrazioni per il personale in posizione di comando</t>
  </si>
  <si>
    <t>Spese per la formazione e rimborsi per le missioni</t>
  </si>
  <si>
    <t>Spese di personale totalmente a carico di finanziamenti comunitari o privati</t>
  </si>
  <si>
    <t>Spese per il lavoro straordinario e altri oneri di personale direttamente connessi all'attività elettorale con rimborso dal Ministero</t>
  </si>
  <si>
    <t>Spese per il personale trasferito dalla regione o dallo Stato per l'esercizio di funzioni delegate, nei limiti delle risorse corrispondentemente assegnate</t>
  </si>
  <si>
    <t>Spese per il personale appartendente alle categorie protette</t>
  </si>
  <si>
    <t>Spese sostenute per il personale comandato presso altre amministrazioni per le quali è previsto il rimborso dalle amministrazioni</t>
  </si>
  <si>
    <t>Spese per il personale stagionale a progetto nelle forme di contratto a tempo determinato di lavoro flessibile finanziato con quote di proventi per violazione al Codice della Strada</t>
  </si>
  <si>
    <t>Incentivi per la progettazione</t>
  </si>
  <si>
    <t>Incentivi per il recupero ICI</t>
  </si>
  <si>
    <t>Diritti di rogito</t>
  </si>
  <si>
    <t>Spese per l'assunzione di personale ex dipendente dell'Amministrazione autonoma di Monopoli di Stato (legge 30 luglio 2010, n. 122, art. 9, comma 25)</t>
  </si>
  <si>
    <t>Maggiori spese autorizzate -entro il 31 maggio 2010 - ai sensi dell'art. 3 comma 120 della legge n. 244/2007</t>
  </si>
  <si>
    <t>Totale (A)</t>
  </si>
  <si>
    <t>Totale (B)</t>
  </si>
  <si>
    <t>TOTALE SPESE DI PERSONALE DA RISPETTARE COME LIMITE AI SENSI DELL'ART. 1 COMMA 557 DELLA LEGGE 296/2006 (A-B)</t>
  </si>
  <si>
    <t>TIPOLOGIA DI SPESA - VOCI ESCLUSE</t>
  </si>
  <si>
    <t>TIPOLOGIA DI SPESA - VOCI INCLUSE</t>
  </si>
  <si>
    <t>Spese per il lavoro straordinario e altri oneri di personale direttamente connessi all'attività di Censimento finanziate dall'ISTAT (circolare Ministero Economia e Finanza n. 16/2012)</t>
  </si>
  <si>
    <t>Retribuzioni lorde, salario accessorio e lavoro straordinario del personale dipendente con contratto a tempo indeterminato e a tempo determinato</t>
  </si>
  <si>
    <t>Spese per il proprio personale utilizzato, senza estinzione del rapporto di pubblico impiego, in strutture e organismi variamente denominati partecipati o comunque facenti capo all'ente</t>
  </si>
  <si>
    <t>CALCOLO DELLE SPESE DI PERSONALE IN VALORE ASSOLUTO - ART. 1 COMMA 557 DELLA LEGGE 296/2006</t>
  </si>
  <si>
    <t xml:space="preserve"> </t>
  </si>
  <si>
    <t>MEDIA 2011/2013</t>
  </si>
  <si>
    <t>Spese per le assunzioni di personale effettuate ai sensi del DM 17 MARZO 2020 in deroga al limite solo per i Comuni virtuosi</t>
  </si>
  <si>
    <t>CALCOLO LIMITE LAVORO FLESSIBILE ART. 9, COMMA 28 D.L. 78/2010</t>
  </si>
  <si>
    <t>ANNO 2009</t>
  </si>
  <si>
    <t>SPESE PER LAVORO FLESSIBILE NELL'ANNO 2009 (O MEDIA 2007/2009 SE NON PRESENTI NEL 2009)</t>
  </si>
  <si>
    <t xml:space="preserve">Altre spese escluse ai sensi della normativa vigente - rimborsi per LSU </t>
  </si>
  <si>
    <t>Rimborsi LSU</t>
  </si>
  <si>
    <t>Irap</t>
  </si>
  <si>
    <t>Eventuali oneri derivanti dai rinnovi contrattuali pregressi ante 2011</t>
  </si>
  <si>
    <t>Spese sostenute per il personale previsto dall'art. 90 del Decreto Legislativo 18 agosto 2000, n. 267</t>
  </si>
  <si>
    <t>Compensi per gli incarichi conferiti ai sensi dell'art. 110, comma 1 del Decreto Legislativo 18 agosto 2000, n. 267</t>
  </si>
  <si>
    <t>Compensi per gli incarichi conferiti ai sensi dell'art. 110, comma 2 del Decreto Legislativo 18 agosto 2000, n. 267</t>
  </si>
  <si>
    <t>Incentivi per la progettazione comprensivi di IRAP</t>
  </si>
  <si>
    <t>Incentivi per il recupero ICI comprensivi di IRAP</t>
  </si>
  <si>
    <t>Maggiori spese autorizzate - entro il 31 maggio 2010 - ai sensi dell'art. 3 comma 120 della legge n. 244/2007</t>
  </si>
  <si>
    <t>Altre spese escluse dalla normativa vigente</t>
  </si>
  <si>
    <t>Spese per assunzione Assistente Sociale a valere sul "Fondo povertà" e quota incrementale FSC - art. 1 comma 801 Legge 30 dicembre 2020, n. 178</t>
  </si>
  <si>
    <t>Oneri a carico del datore di lavoro per adesione al Fondo perseo da parte dei dipendenti - Delibera Corte dei Conti Piemonte n. 380/2013</t>
  </si>
  <si>
    <t>Spese per il personale di polizia locale stagionale a progetto nelle forme di contratto a tempo determinato di lavoro flessibile - art. 11 comma 4-quarter DL 90/2014 - comuni a vocazione turistica con popolazione compresa tra i 1000 e i 5000 abitanti</t>
  </si>
  <si>
    <t>Quota cessione capacita' assunzionale all'Unione di Comuni - Delibera Corte dei Conti Toscana n. 158/2023</t>
  </si>
  <si>
    <t>Spesa Segretario Comunale - contributo Decreto Legge 6 novembre 2021, n. 152 (fino al 2026)</t>
  </si>
  <si>
    <t>Oneri per rinnovi contrattuali ante 2011</t>
  </si>
  <si>
    <t>Oneri per rinnovi contrattuali triennio 2019/2021</t>
  </si>
  <si>
    <t>Spesa Segretario Comunale - art. 6 DL 44/2023 (fino al 2026)</t>
  </si>
  <si>
    <t>Spese per personale utilizzato, senza estinzione del rapporto di pubblico impiego, in strutture e organismi variamente denominati partecipati o comunque facenti capo all'ente</t>
  </si>
  <si>
    <t>Spese sostenute dall'Ente per il personale di altri Enti in convenzione (ai sensi dell'art. 23 del CCNL del 16 novembre 2022) per la quota parte di costo effettivamente sostenuto</t>
  </si>
  <si>
    <t xml:space="preserve">Oneri per rinnovi contrattuali triennio 2016/2018 </t>
  </si>
  <si>
    <t xml:space="preserve">Spese per il personale appartendente alle categorie protette  - Simone </t>
  </si>
  <si>
    <t>Oneri per rinnovi contrattuali triennio 2022/2024 -  IVC liquidata nel bilancio di previsione 2025 + contributi e irap</t>
  </si>
  <si>
    <t>Rimborso da Marciana Marina per segreteria unica</t>
  </si>
  <si>
    <t>ANNO 2025</t>
  </si>
  <si>
    <t>Quota salario accessorio e lavoro straordinario del personale dipendente con contratto a tempo indeterminato e a tempo determinato ed altre spese di personale derivante da reimputazioni dell'esercizio precedente - anno 2024 finanziate con FPV di entrata di parte corrente</t>
  </si>
  <si>
    <t>ok</t>
  </si>
  <si>
    <t>ok - buoni pasto</t>
  </si>
  <si>
    <t>-</t>
  </si>
  <si>
    <t>Quota salario accessorio e lavoro straordinario del personale dipendente con contratto a tempo indeterminato e a tempo determinato ed altre spese di personale imputata nell'esercizio successivo - FPV di spesa anno 2025</t>
  </si>
  <si>
    <t>ok part - time 18 h d1/d1</t>
  </si>
  <si>
    <t>Spese sostenute per il personale comandato presso altre amministrazioni per le quali è previsto il rimborso dalle amministrazioni (scavalchi condivisi) fino al 30/06/2025</t>
  </si>
  <si>
    <t>direttore operativo antincendio - trasferimento unione colline  metallifere</t>
  </si>
  <si>
    <t>quote fondo contrattazione decentrata e risultato E.Q. 2024  e 2025 esigibilità 2026</t>
  </si>
  <si>
    <t>vedi verifica 557 - 2024</t>
  </si>
  <si>
    <t>ok - comprensivo rimborso marciana marina - lordo irap + buoni pasto € 6,22 per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</si>
</sst>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#,##0.00_ ;[Red]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3" fontId="3" fillId="0" borderId="1" xfId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/>
    </xf>
    <xf numFmtId="43" fontId="3" fillId="0" borderId="0" xfId="1" applyFont="1" applyAlignment="1">
      <alignment vertical="center"/>
    </xf>
    <xf numFmtId="164" fontId="3" fillId="0" borderId="0" xfId="0" applyNumberFormat="1" applyFont="1" applyAlignment="1">
      <alignment vertical="center"/>
    </xf>
    <xf numFmtId="43" fontId="2" fillId="0" borderId="1" xfId="1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43" fontId="3" fillId="0" borderId="1" xfId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43" fontId="2" fillId="0" borderId="2" xfId="1" applyFont="1" applyBorder="1" applyAlignment="1">
      <alignment vertical="center"/>
    </xf>
    <xf numFmtId="43" fontId="2" fillId="3" borderId="2" xfId="1" applyFont="1" applyFill="1" applyBorder="1" applyAlignment="1">
      <alignment vertical="center"/>
    </xf>
    <xf numFmtId="43" fontId="3" fillId="0" borderId="0" xfId="1" applyFont="1" applyBorder="1" applyAlignment="1">
      <alignment vertical="center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wrapText="1"/>
    </xf>
    <xf numFmtId="43" fontId="3" fillId="0" borderId="10" xfId="1" applyFont="1" applyBorder="1" applyAlignment="1">
      <alignment vertical="center"/>
    </xf>
    <xf numFmtId="43" fontId="3" fillId="0" borderId="0" xfId="1" applyFont="1"/>
    <xf numFmtId="43" fontId="3" fillId="0" borderId="1" xfId="1" applyFont="1" applyBorder="1" applyAlignment="1">
      <alignment horizontal="center" vertical="center"/>
    </xf>
    <xf numFmtId="43" fontId="5" fillId="0" borderId="1" xfId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43" fontId="4" fillId="0" borderId="10" xfId="1" applyFont="1" applyBorder="1" applyAlignment="1">
      <alignment vertical="center"/>
    </xf>
    <xf numFmtId="43" fontId="3" fillId="0" borderId="10" xfId="1" applyFont="1" applyFill="1" applyBorder="1" applyAlignment="1">
      <alignment vertical="center"/>
    </xf>
    <xf numFmtId="43" fontId="3" fillId="0" borderId="11" xfId="0" applyNumberFormat="1" applyFont="1" applyBorder="1" applyAlignment="1">
      <alignment horizontal="center" vertical="center"/>
    </xf>
    <xf numFmtId="43" fontId="4" fillId="0" borderId="1" xfId="0" applyNumberFormat="1" applyFont="1" applyBorder="1" applyAlignment="1">
      <alignment vertical="center" wrapText="1"/>
    </xf>
    <xf numFmtId="43" fontId="4" fillId="2" borderId="1" xfId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43" fontId="4" fillId="0" borderId="1" xfId="1" applyFont="1" applyFill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4" fontId="3" fillId="0" borderId="1" xfId="0" applyNumberFormat="1" applyFont="1" applyBorder="1"/>
    <xf numFmtId="43" fontId="3" fillId="0" borderId="1" xfId="1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zoomScale="75" zoomScaleNormal="75" workbookViewId="0">
      <selection activeCell="B40" sqref="B40"/>
    </sheetView>
  </sheetViews>
  <sheetFormatPr defaultColWidth="9.140625" defaultRowHeight="14.25" x14ac:dyDescent="0.25"/>
  <cols>
    <col min="1" max="1" width="127.28515625" style="1" customWidth="1"/>
    <col min="2" max="3" width="31" style="1" customWidth="1"/>
    <col min="4" max="4" width="27.42578125" style="1" bestFit="1" customWidth="1"/>
    <col min="5" max="5" width="31" style="1" bestFit="1" customWidth="1"/>
    <col min="6" max="6" width="19.7109375" style="1" customWidth="1"/>
    <col min="7" max="7" width="14.5703125" style="1" bestFit="1" customWidth="1"/>
    <col min="8" max="8" width="13.28515625" style="1" bestFit="1" customWidth="1"/>
    <col min="9" max="16384" width="9.140625" style="1"/>
  </cols>
  <sheetData>
    <row r="1" spans="1:6" ht="15" x14ac:dyDescent="0.25">
      <c r="A1" s="41" t="s">
        <v>33</v>
      </c>
      <c r="B1" s="42"/>
      <c r="C1" s="42"/>
      <c r="D1" s="42"/>
      <c r="E1" s="43"/>
    </row>
    <row r="2" spans="1:6" ht="15" x14ac:dyDescent="0.25">
      <c r="A2" s="44" t="s">
        <v>0</v>
      </c>
      <c r="B2" s="45"/>
      <c r="C2" s="45"/>
      <c r="D2" s="45"/>
      <c r="E2" s="46"/>
    </row>
    <row r="3" spans="1:6" ht="15" x14ac:dyDescent="0.25">
      <c r="A3" s="2" t="s">
        <v>29</v>
      </c>
      <c r="B3" s="2">
        <v>2011</v>
      </c>
      <c r="C3" s="2">
        <v>2012</v>
      </c>
      <c r="D3" s="2">
        <v>2013</v>
      </c>
      <c r="E3" s="2" t="s">
        <v>35</v>
      </c>
    </row>
    <row r="4" spans="1:6" ht="28.5" x14ac:dyDescent="0.25">
      <c r="A4" s="3" t="s">
        <v>31</v>
      </c>
      <c r="B4" s="4">
        <v>0</v>
      </c>
      <c r="C4" s="4">
        <v>0</v>
      </c>
      <c r="D4" s="4">
        <v>0</v>
      </c>
      <c r="E4" s="4">
        <f>AVERAGE(B4:D4)</f>
        <v>0</v>
      </c>
      <c r="F4" s="5"/>
    </row>
    <row r="5" spans="1:6" ht="28.5" x14ac:dyDescent="0.25">
      <c r="A5" s="6" t="s">
        <v>32</v>
      </c>
      <c r="B5" s="7">
        <v>0</v>
      </c>
      <c r="C5" s="7">
        <v>0</v>
      </c>
      <c r="D5" s="7">
        <v>0</v>
      </c>
      <c r="E5" s="7">
        <f t="shared" ref="E5:E18" si="0">AVERAGE(B5:D5)</f>
        <v>0</v>
      </c>
      <c r="F5" s="5"/>
    </row>
    <row r="6" spans="1:6" ht="28.5" x14ac:dyDescent="0.25">
      <c r="A6" s="3" t="s">
        <v>1</v>
      </c>
      <c r="B6" s="4">
        <v>0</v>
      </c>
      <c r="C6" s="4">
        <v>0</v>
      </c>
      <c r="D6" s="4">
        <v>0</v>
      </c>
      <c r="E6" s="4">
        <f t="shared" si="0"/>
        <v>0</v>
      </c>
      <c r="F6" s="5"/>
    </row>
    <row r="7" spans="1:6" x14ac:dyDescent="0.25">
      <c r="A7" s="3" t="s">
        <v>2</v>
      </c>
      <c r="B7" s="4">
        <v>0</v>
      </c>
      <c r="C7" s="4">
        <v>0</v>
      </c>
      <c r="D7" s="4">
        <v>0</v>
      </c>
      <c r="E7" s="4">
        <f t="shared" si="0"/>
        <v>0</v>
      </c>
      <c r="F7" s="5"/>
    </row>
    <row r="8" spans="1:6" ht="28.5" x14ac:dyDescent="0.25">
      <c r="A8" s="3" t="s">
        <v>3</v>
      </c>
      <c r="B8" s="4">
        <v>0</v>
      </c>
      <c r="C8" s="4">
        <v>0</v>
      </c>
      <c r="D8" s="4">
        <v>0</v>
      </c>
      <c r="E8" s="4">
        <f t="shared" si="0"/>
        <v>0</v>
      </c>
      <c r="F8" s="5"/>
    </row>
    <row r="9" spans="1:6" x14ac:dyDescent="0.25">
      <c r="A9" s="3" t="s">
        <v>4</v>
      </c>
      <c r="B9" s="4">
        <v>0</v>
      </c>
      <c r="C9" s="4">
        <v>0</v>
      </c>
      <c r="D9" s="4">
        <v>0</v>
      </c>
      <c r="E9" s="4">
        <f t="shared" si="0"/>
        <v>0</v>
      </c>
      <c r="F9" s="8"/>
    </row>
    <row r="10" spans="1:6" x14ac:dyDescent="0.25">
      <c r="A10" s="3" t="s">
        <v>5</v>
      </c>
      <c r="B10" s="4">
        <v>0</v>
      </c>
      <c r="C10" s="4">
        <v>0</v>
      </c>
      <c r="D10" s="4">
        <v>0</v>
      </c>
      <c r="E10" s="4">
        <f t="shared" si="0"/>
        <v>0</v>
      </c>
      <c r="F10" s="5"/>
    </row>
    <row r="11" spans="1:6" x14ac:dyDescent="0.25">
      <c r="A11" s="3" t="s">
        <v>6</v>
      </c>
      <c r="B11" s="4">
        <v>0</v>
      </c>
      <c r="C11" s="4">
        <v>0</v>
      </c>
      <c r="D11" s="4">
        <v>0</v>
      </c>
      <c r="E11" s="4">
        <f t="shared" si="0"/>
        <v>0</v>
      </c>
      <c r="F11" s="5"/>
    </row>
    <row r="12" spans="1:6" x14ac:dyDescent="0.25">
      <c r="A12" s="3" t="s">
        <v>7</v>
      </c>
      <c r="B12" s="4">
        <v>0</v>
      </c>
      <c r="C12" s="4">
        <v>0</v>
      </c>
      <c r="D12" s="4">
        <v>0</v>
      </c>
      <c r="E12" s="4">
        <f t="shared" si="0"/>
        <v>0</v>
      </c>
      <c r="F12" s="5"/>
    </row>
    <row r="13" spans="1:6" x14ac:dyDescent="0.25">
      <c r="A13" s="3" t="s">
        <v>8</v>
      </c>
      <c r="B13" s="4">
        <v>0</v>
      </c>
      <c r="C13" s="4">
        <v>0</v>
      </c>
      <c r="D13" s="4">
        <v>0</v>
      </c>
      <c r="E13" s="4">
        <f t="shared" si="0"/>
        <v>0</v>
      </c>
      <c r="F13" s="9"/>
    </row>
    <row r="14" spans="1:6" ht="28.5" x14ac:dyDescent="0.25">
      <c r="A14" s="3" t="s">
        <v>9</v>
      </c>
      <c r="B14" s="4">
        <v>0</v>
      </c>
      <c r="C14" s="4">
        <v>0</v>
      </c>
      <c r="D14" s="4">
        <v>0</v>
      </c>
      <c r="E14" s="4">
        <f t="shared" si="0"/>
        <v>0</v>
      </c>
      <c r="F14" s="9"/>
    </row>
    <row r="15" spans="1:6" x14ac:dyDescent="0.25">
      <c r="A15" s="3" t="s">
        <v>42</v>
      </c>
      <c r="B15" s="4">
        <v>0</v>
      </c>
      <c r="C15" s="4">
        <v>0</v>
      </c>
      <c r="D15" s="4">
        <v>0</v>
      </c>
      <c r="E15" s="4">
        <f t="shared" si="0"/>
        <v>0</v>
      </c>
      <c r="F15" s="5"/>
    </row>
    <row r="16" spans="1:6" x14ac:dyDescent="0.25">
      <c r="A16" s="3" t="s">
        <v>11</v>
      </c>
      <c r="B16" s="4">
        <v>0</v>
      </c>
      <c r="C16" s="4">
        <v>0</v>
      </c>
      <c r="D16" s="4">
        <v>0</v>
      </c>
      <c r="E16" s="4">
        <f t="shared" si="0"/>
        <v>0</v>
      </c>
      <c r="F16" s="5"/>
    </row>
    <row r="17" spans="1:8" ht="15" x14ac:dyDescent="0.25">
      <c r="A17" s="3" t="s">
        <v>12</v>
      </c>
      <c r="B17" s="4">
        <v>0</v>
      </c>
      <c r="C17" s="4">
        <v>0</v>
      </c>
      <c r="D17" s="4"/>
      <c r="E17" s="10">
        <f t="shared" si="0"/>
        <v>0</v>
      </c>
      <c r="F17" s="5"/>
    </row>
    <row r="18" spans="1:8" x14ac:dyDescent="0.25">
      <c r="A18" s="3" t="s">
        <v>13</v>
      </c>
      <c r="B18" s="4">
        <v>0</v>
      </c>
      <c r="C18" s="4">
        <v>0</v>
      </c>
      <c r="D18" s="4"/>
      <c r="E18" s="4">
        <f t="shared" si="0"/>
        <v>0</v>
      </c>
      <c r="F18" s="5"/>
    </row>
    <row r="19" spans="1:8" ht="15" x14ac:dyDescent="0.25">
      <c r="A19" s="11" t="s">
        <v>25</v>
      </c>
      <c r="B19" s="10">
        <f>SUM(B4:B18)</f>
        <v>0</v>
      </c>
      <c r="C19" s="10">
        <f>SUM(C4:C18)</f>
        <v>0</v>
      </c>
      <c r="D19" s="10">
        <f>SUM(D4:D18)</f>
        <v>0</v>
      </c>
      <c r="E19" s="10">
        <f>AVERAGE(B19:D19)</f>
        <v>0</v>
      </c>
      <c r="F19" s="5"/>
    </row>
    <row r="21" spans="1:8" ht="15" x14ac:dyDescent="0.25">
      <c r="A21" s="2" t="s">
        <v>28</v>
      </c>
      <c r="B21" s="2">
        <v>2011</v>
      </c>
      <c r="C21" s="2">
        <v>2012</v>
      </c>
      <c r="D21" s="2">
        <v>2013</v>
      </c>
      <c r="E21" s="2" t="str">
        <f>+E3</f>
        <v>MEDIA 2011/2013</v>
      </c>
    </row>
    <row r="22" spans="1:8" x14ac:dyDescent="0.25">
      <c r="A22" s="3" t="s">
        <v>14</v>
      </c>
      <c r="B22" s="4">
        <v>0</v>
      </c>
      <c r="C22" s="4">
        <v>0</v>
      </c>
      <c r="D22" s="4">
        <v>0</v>
      </c>
      <c r="E22" s="4">
        <f t="shared" ref="E22:E36" si="1">AVERAGE(B22:D22)</f>
        <v>0</v>
      </c>
    </row>
    <row r="23" spans="1:8" x14ac:dyDescent="0.25">
      <c r="A23" s="3" t="s">
        <v>15</v>
      </c>
      <c r="B23" s="4">
        <v>0</v>
      </c>
      <c r="C23" s="4">
        <v>0</v>
      </c>
      <c r="D23" s="4">
        <v>0</v>
      </c>
      <c r="E23" s="4">
        <f t="shared" si="1"/>
        <v>0</v>
      </c>
    </row>
    <row r="24" spans="1:8" x14ac:dyDescent="0.25">
      <c r="A24" s="3" t="s">
        <v>13</v>
      </c>
      <c r="B24" s="4">
        <v>0</v>
      </c>
      <c r="C24" s="4">
        <v>0</v>
      </c>
      <c r="D24" s="4">
        <v>0</v>
      </c>
      <c r="E24" s="4">
        <f t="shared" si="1"/>
        <v>0</v>
      </c>
    </row>
    <row r="25" spans="1:8" ht="28.5" x14ac:dyDescent="0.25">
      <c r="A25" s="3" t="s">
        <v>16</v>
      </c>
      <c r="B25" s="4">
        <v>0</v>
      </c>
      <c r="C25" s="4">
        <v>0</v>
      </c>
      <c r="D25" s="4">
        <v>0</v>
      </c>
      <c r="E25" s="4">
        <f t="shared" si="1"/>
        <v>0</v>
      </c>
    </row>
    <row r="26" spans="1:8" x14ac:dyDescent="0.25">
      <c r="A26" s="6" t="s">
        <v>43</v>
      </c>
      <c r="B26" s="7">
        <v>0</v>
      </c>
      <c r="C26" s="7">
        <v>0</v>
      </c>
      <c r="D26" s="7">
        <v>0</v>
      </c>
      <c r="E26" s="7">
        <f t="shared" si="1"/>
        <v>0</v>
      </c>
    </row>
    <row r="27" spans="1:8" x14ac:dyDescent="0.25">
      <c r="A27" s="3" t="s">
        <v>17</v>
      </c>
      <c r="B27" s="4">
        <v>0</v>
      </c>
      <c r="C27" s="4">
        <v>0</v>
      </c>
      <c r="D27" s="4">
        <v>0</v>
      </c>
      <c r="E27" s="4">
        <f t="shared" si="1"/>
        <v>0</v>
      </c>
    </row>
    <row r="28" spans="1:8" x14ac:dyDescent="0.25">
      <c r="A28" s="6" t="s">
        <v>18</v>
      </c>
      <c r="B28" s="7">
        <v>0</v>
      </c>
      <c r="C28" s="7">
        <v>0</v>
      </c>
      <c r="D28" s="7">
        <v>0</v>
      </c>
      <c r="E28" s="7">
        <f t="shared" si="1"/>
        <v>0</v>
      </c>
      <c r="F28" s="29"/>
      <c r="G28" s="5"/>
      <c r="H28" s="5"/>
    </row>
    <row r="29" spans="1:8" ht="28.5" x14ac:dyDescent="0.25">
      <c r="A29" s="3" t="s">
        <v>19</v>
      </c>
      <c r="B29" s="4">
        <v>0</v>
      </c>
      <c r="C29" s="4">
        <v>0</v>
      </c>
      <c r="D29" s="4">
        <v>0</v>
      </c>
      <c r="E29" s="4">
        <f t="shared" si="1"/>
        <v>0</v>
      </c>
      <c r="G29" s="1" t="s">
        <v>34</v>
      </c>
    </row>
    <row r="30" spans="1:8" x14ac:dyDescent="0.25">
      <c r="A30" s="3" t="s">
        <v>20</v>
      </c>
      <c r="B30" s="7">
        <v>0</v>
      </c>
      <c r="C30" s="7">
        <v>0</v>
      </c>
      <c r="D30" s="7">
        <v>0</v>
      </c>
      <c r="E30" s="7">
        <f t="shared" si="1"/>
        <v>0</v>
      </c>
    </row>
    <row r="31" spans="1:8" x14ac:dyDescent="0.25">
      <c r="A31" s="3" t="s">
        <v>21</v>
      </c>
      <c r="B31" s="7">
        <v>0</v>
      </c>
      <c r="C31" s="7">
        <v>0</v>
      </c>
      <c r="D31" s="7">
        <v>0</v>
      </c>
      <c r="E31" s="4">
        <f t="shared" si="1"/>
        <v>0</v>
      </c>
    </row>
    <row r="32" spans="1:8" x14ac:dyDescent="0.25">
      <c r="A32" s="6" t="s">
        <v>22</v>
      </c>
      <c r="B32" s="7">
        <v>0</v>
      </c>
      <c r="C32" s="7">
        <v>0</v>
      </c>
      <c r="D32" s="7">
        <v>0</v>
      </c>
      <c r="E32" s="7">
        <f t="shared" si="1"/>
        <v>0</v>
      </c>
    </row>
    <row r="33" spans="1:7" ht="28.5" x14ac:dyDescent="0.25">
      <c r="A33" s="3" t="s">
        <v>23</v>
      </c>
      <c r="B33" s="4">
        <v>0</v>
      </c>
      <c r="C33" s="4">
        <v>0</v>
      </c>
      <c r="D33" s="4">
        <v>0</v>
      </c>
      <c r="E33" s="4">
        <f t="shared" si="1"/>
        <v>0</v>
      </c>
    </row>
    <row r="34" spans="1:7" x14ac:dyDescent="0.25">
      <c r="A34" s="3" t="s">
        <v>24</v>
      </c>
      <c r="B34" s="4">
        <v>0</v>
      </c>
      <c r="C34" s="4">
        <v>0</v>
      </c>
      <c r="D34" s="4">
        <v>0</v>
      </c>
      <c r="E34" s="4">
        <f t="shared" si="1"/>
        <v>0</v>
      </c>
    </row>
    <row r="35" spans="1:7" ht="28.5" x14ac:dyDescent="0.25">
      <c r="A35" s="3" t="s">
        <v>30</v>
      </c>
      <c r="B35" s="12">
        <v>0</v>
      </c>
      <c r="C35" s="12">
        <v>0</v>
      </c>
      <c r="D35" s="12"/>
      <c r="E35" s="12">
        <f t="shared" si="1"/>
        <v>0</v>
      </c>
      <c r="G35" s="13"/>
    </row>
    <row r="36" spans="1:7" x14ac:dyDescent="0.25">
      <c r="A36" s="3" t="s">
        <v>40</v>
      </c>
      <c r="B36" s="4">
        <v>0</v>
      </c>
      <c r="C36" s="4">
        <v>0</v>
      </c>
      <c r="D36" s="4">
        <v>0</v>
      </c>
      <c r="E36" s="4">
        <f t="shared" si="1"/>
        <v>0</v>
      </c>
      <c r="G36" s="13"/>
    </row>
    <row r="37" spans="1:7" ht="15" x14ac:dyDescent="0.25">
      <c r="A37" s="14" t="s">
        <v>26</v>
      </c>
      <c r="B37" s="4">
        <f>SUM(B22:B36)</f>
        <v>0</v>
      </c>
      <c r="C37" s="4">
        <f>SUM(C22:C36)</f>
        <v>0</v>
      </c>
      <c r="D37" s="4">
        <f>SUM(D22:D36)</f>
        <v>0</v>
      </c>
      <c r="E37" s="4">
        <f>AVERAGE(B37:D37)</f>
        <v>0</v>
      </c>
      <c r="F37" s="5"/>
      <c r="G37" s="13"/>
    </row>
    <row r="38" spans="1:7" ht="15" thickBot="1" x14ac:dyDescent="0.3">
      <c r="B38" s="8"/>
      <c r="C38" s="8"/>
      <c r="D38" s="8"/>
      <c r="E38" s="8"/>
      <c r="G38" s="13"/>
    </row>
    <row r="39" spans="1:7" ht="15.75" thickBot="1" x14ac:dyDescent="0.3">
      <c r="A39" s="15" t="s">
        <v>27</v>
      </c>
      <c r="B39" s="16">
        <f>+B19-B37</f>
        <v>0</v>
      </c>
      <c r="C39" s="16">
        <f>+C19-C37</f>
        <v>0</v>
      </c>
      <c r="D39" s="16">
        <f>+D19-D37</f>
        <v>0</v>
      </c>
      <c r="E39" s="17">
        <f>+E19-E37</f>
        <v>0</v>
      </c>
      <c r="F39" s="5"/>
      <c r="G39" s="13"/>
    </row>
    <row r="40" spans="1:7" x14ac:dyDescent="0.25">
      <c r="G40" s="13"/>
    </row>
    <row r="41" spans="1:7" ht="15" x14ac:dyDescent="0.25">
      <c r="A41" s="40"/>
      <c r="B41" s="40"/>
      <c r="C41" s="40"/>
      <c r="D41" s="40"/>
    </row>
    <row r="42" spans="1:7" x14ac:dyDescent="0.25">
      <c r="E42" s="18"/>
    </row>
  </sheetData>
  <mergeCells count="3">
    <mergeCell ref="A41:D41"/>
    <mergeCell ref="A1:E1"/>
    <mergeCell ref="A2:E2"/>
  </mergeCells>
  <printOptions horizontalCentered="1" verticalCentered="1"/>
  <pageMargins left="0.59055118110236227" right="0.39370078740157483" top="0" bottom="0" header="0.39370078740157483" footer="0.39370078740157483"/>
  <pageSetup paperSize="8" scale="75" orientation="landscape" horizontalDpi="200" verticalDpi="200" r:id="rId1"/>
  <headerFooter>
    <oddHeader>&amp;CAllegato A - Spesa del personale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0"/>
  <sheetViews>
    <sheetView tabSelected="1" topLeftCell="A38" zoomScale="75" zoomScaleNormal="75" workbookViewId="0">
      <selection sqref="A1:E59"/>
    </sheetView>
  </sheetViews>
  <sheetFormatPr defaultColWidth="9.140625" defaultRowHeight="14.25" x14ac:dyDescent="0.2"/>
  <cols>
    <col min="1" max="1" width="24.28515625" style="19" customWidth="1"/>
    <col min="2" max="2" width="117.42578125" style="19" customWidth="1"/>
    <col min="3" max="4" width="24.7109375" style="19" customWidth="1"/>
    <col min="5" max="5" width="23.42578125" style="19" customWidth="1"/>
    <col min="6" max="6" width="41.7109375" style="19" customWidth="1"/>
    <col min="7" max="16384" width="9.140625" style="19"/>
  </cols>
  <sheetData>
    <row r="1" spans="1:6" ht="15" x14ac:dyDescent="0.2">
      <c r="A1" s="51" t="s">
        <v>33</v>
      </c>
      <c r="B1" s="51"/>
      <c r="C1" s="51"/>
      <c r="D1" s="51"/>
    </row>
    <row r="2" spans="1:6" ht="15" x14ac:dyDescent="0.2">
      <c r="A2" s="51" t="s">
        <v>0</v>
      </c>
      <c r="B2" s="51"/>
      <c r="C2" s="51"/>
      <c r="D2" s="51"/>
    </row>
    <row r="3" spans="1:6" ht="15" x14ac:dyDescent="0.2">
      <c r="A3" s="51" t="s">
        <v>29</v>
      </c>
      <c r="B3" s="51"/>
      <c r="C3" s="2" t="s">
        <v>35</v>
      </c>
      <c r="D3" s="2">
        <v>2025</v>
      </c>
    </row>
    <row r="4" spans="1:6" ht="30" customHeight="1" x14ac:dyDescent="0.2">
      <c r="A4" s="49" t="s">
        <v>31</v>
      </c>
      <c r="B4" s="49"/>
      <c r="C4" s="27">
        <f>'SPESA PERSONALE'!E4</f>
        <v>0</v>
      </c>
      <c r="D4" s="28">
        <f>1113895.5-20593.82-17635.8-15000</f>
        <v>1060665.8799999999</v>
      </c>
      <c r="F4" s="20"/>
    </row>
    <row r="5" spans="1:6" ht="30" customHeight="1" x14ac:dyDescent="0.2">
      <c r="A5" s="52" t="s">
        <v>66</v>
      </c>
      <c r="B5" s="52"/>
      <c r="C5" s="7"/>
      <c r="D5" s="33">
        <v>114750.69</v>
      </c>
      <c r="E5" s="19" t="s">
        <v>75</v>
      </c>
      <c r="F5" s="20"/>
    </row>
    <row r="6" spans="1:6" ht="30" customHeight="1" x14ac:dyDescent="0.2">
      <c r="A6" s="48" t="s">
        <v>59</v>
      </c>
      <c r="B6" s="48"/>
      <c r="C6" s="7">
        <f>'SPESA PERSONALE'!E5</f>
        <v>0</v>
      </c>
      <c r="D6" s="4">
        <v>0</v>
      </c>
    </row>
    <row r="7" spans="1:6" ht="30" customHeight="1" x14ac:dyDescent="0.2">
      <c r="A7" s="49" t="s">
        <v>1</v>
      </c>
      <c r="B7" s="49"/>
      <c r="C7" s="7">
        <f>'SPESA PERSONALE'!E6</f>
        <v>0</v>
      </c>
      <c r="D7" s="4">
        <v>0</v>
      </c>
    </row>
    <row r="8" spans="1:6" ht="30" customHeight="1" x14ac:dyDescent="0.2">
      <c r="A8" s="49" t="s">
        <v>2</v>
      </c>
      <c r="B8" s="49"/>
      <c r="C8" s="7">
        <f>'SPESA PERSONALE'!E7</f>
        <v>0</v>
      </c>
      <c r="D8" s="4">
        <v>0</v>
      </c>
    </row>
    <row r="9" spans="1:6" ht="30" customHeight="1" x14ac:dyDescent="0.2">
      <c r="A9" s="48" t="s">
        <v>60</v>
      </c>
      <c r="B9" s="48"/>
      <c r="C9" s="7">
        <f>'SPESA PERSONALE'!E8</f>
        <v>0</v>
      </c>
      <c r="D9" s="4">
        <v>0</v>
      </c>
    </row>
    <row r="10" spans="1:6" ht="30" customHeight="1" x14ac:dyDescent="0.2">
      <c r="A10" s="49" t="s">
        <v>44</v>
      </c>
      <c r="B10" s="49"/>
      <c r="C10" s="7">
        <f>'SPESA PERSONALE'!E9</f>
        <v>0</v>
      </c>
      <c r="D10" s="12">
        <v>20593.82</v>
      </c>
      <c r="E10" s="19" t="s">
        <v>67</v>
      </c>
    </row>
    <row r="11" spans="1:6" ht="30" customHeight="1" x14ac:dyDescent="0.2">
      <c r="A11" s="49" t="s">
        <v>45</v>
      </c>
      <c r="B11" s="49"/>
      <c r="C11" s="7">
        <f>'SPESA PERSONALE'!E10</f>
        <v>0</v>
      </c>
      <c r="D11" s="35">
        <v>17635.8</v>
      </c>
      <c r="E11" s="19" t="s">
        <v>71</v>
      </c>
    </row>
    <row r="12" spans="1:6" ht="30" customHeight="1" x14ac:dyDescent="0.2">
      <c r="A12" s="49" t="s">
        <v>46</v>
      </c>
      <c r="B12" s="49"/>
      <c r="C12" s="7">
        <f>'SPESA PERSONALE'!E11</f>
        <v>0</v>
      </c>
      <c r="D12" s="4">
        <v>0</v>
      </c>
    </row>
    <row r="13" spans="1:6" ht="30" customHeight="1" x14ac:dyDescent="0.2">
      <c r="A13" s="49" t="s">
        <v>7</v>
      </c>
      <c r="B13" s="49"/>
      <c r="C13" s="7">
        <f>'SPESA PERSONALE'!E12</f>
        <v>0</v>
      </c>
      <c r="D13" s="4">
        <v>0</v>
      </c>
    </row>
    <row r="14" spans="1:6" ht="30" customHeight="1" x14ac:dyDescent="0.2">
      <c r="A14" s="49" t="s">
        <v>8</v>
      </c>
      <c r="B14" s="49"/>
      <c r="C14" s="7">
        <f>'SPESA PERSONALE'!E13</f>
        <v>0</v>
      </c>
      <c r="D14" s="4">
        <v>299858.81</v>
      </c>
      <c r="E14" s="19" t="s">
        <v>67</v>
      </c>
    </row>
    <row r="15" spans="1:6" ht="30" customHeight="1" x14ac:dyDescent="0.2">
      <c r="A15" s="48" t="s">
        <v>9</v>
      </c>
      <c r="B15" s="48"/>
      <c r="C15" s="7">
        <f>'SPESA PERSONALE'!E14</f>
        <v>0</v>
      </c>
      <c r="D15" s="12"/>
    </row>
    <row r="16" spans="1:6" ht="30" customHeight="1" x14ac:dyDescent="0.2">
      <c r="A16" s="49" t="s">
        <v>10</v>
      </c>
      <c r="B16" s="49"/>
      <c r="C16" s="7">
        <f>'SPESA PERSONALE'!E15</f>
        <v>0</v>
      </c>
      <c r="D16" s="7">
        <v>91030.75</v>
      </c>
      <c r="E16" s="19" t="s">
        <v>67</v>
      </c>
    </row>
    <row r="17" spans="1:5" ht="30" customHeight="1" x14ac:dyDescent="0.2">
      <c r="A17" s="49" t="s">
        <v>11</v>
      </c>
      <c r="B17" s="49"/>
      <c r="C17" s="7">
        <f>'SPESA PERSONALE'!E16</f>
        <v>0</v>
      </c>
      <c r="D17" s="33">
        <v>15000</v>
      </c>
      <c r="E17" s="19" t="s">
        <v>68</v>
      </c>
    </row>
    <row r="18" spans="1:5" ht="30" customHeight="1" x14ac:dyDescent="0.2">
      <c r="A18" s="49" t="s">
        <v>12</v>
      </c>
      <c r="B18" s="49"/>
      <c r="C18" s="7">
        <f>'SPESA PERSONALE'!E17</f>
        <v>0</v>
      </c>
      <c r="D18" s="4">
        <v>0</v>
      </c>
    </row>
    <row r="19" spans="1:5" ht="30" customHeight="1" x14ac:dyDescent="0.2">
      <c r="A19" s="49" t="s">
        <v>13</v>
      </c>
      <c r="B19" s="49"/>
      <c r="C19" s="7">
        <f>'SPESA PERSONALE'!E18</f>
        <v>0</v>
      </c>
      <c r="D19" s="4">
        <v>4300</v>
      </c>
      <c r="E19" s="19" t="s">
        <v>67</v>
      </c>
    </row>
    <row r="20" spans="1:5" ht="30" customHeight="1" x14ac:dyDescent="0.2">
      <c r="A20" s="50" t="s">
        <v>25</v>
      </c>
      <c r="B20" s="50"/>
      <c r="C20" s="10">
        <f>SUM(C4:C19)</f>
        <v>0</v>
      </c>
      <c r="D20" s="10">
        <f>SUM(D4:D19)</f>
        <v>1623835.75</v>
      </c>
    </row>
    <row r="22" spans="1:5" ht="15" x14ac:dyDescent="0.2">
      <c r="A22" s="51" t="s">
        <v>28</v>
      </c>
      <c r="B22" s="51"/>
      <c r="C22" s="2" t="str">
        <f>+C3</f>
        <v>MEDIA 2011/2013</v>
      </c>
      <c r="D22" s="2">
        <v>2025</v>
      </c>
    </row>
    <row r="23" spans="1:5" s="1" customFormat="1" ht="30" customHeight="1" x14ac:dyDescent="0.25">
      <c r="A23" s="49" t="s">
        <v>14</v>
      </c>
      <c r="B23" s="49"/>
      <c r="C23" s="4">
        <f>'SPESA PERSONALE'!E22</f>
        <v>0</v>
      </c>
      <c r="D23" s="4">
        <v>0</v>
      </c>
    </row>
    <row r="24" spans="1:5" s="1" customFormat="1" ht="78.75" customHeight="1" x14ac:dyDescent="0.25">
      <c r="A24" s="52" t="s">
        <v>70</v>
      </c>
      <c r="B24" s="52"/>
      <c r="C24" s="4"/>
      <c r="D24" s="4">
        <v>274542.06</v>
      </c>
      <c r="E24" s="37" t="s">
        <v>74</v>
      </c>
    </row>
    <row r="25" spans="1:5" s="1" customFormat="1" ht="30" customHeight="1" x14ac:dyDescent="0.25">
      <c r="A25" s="49" t="s">
        <v>15</v>
      </c>
      <c r="B25" s="49"/>
      <c r="C25" s="4">
        <f>'SPESA PERSONALE'!E23</f>
        <v>0</v>
      </c>
      <c r="D25" s="4">
        <v>0</v>
      </c>
    </row>
    <row r="26" spans="1:5" s="1" customFormat="1" ht="30" customHeight="1" x14ac:dyDescent="0.25">
      <c r="A26" s="49" t="s">
        <v>13</v>
      </c>
      <c r="B26" s="49"/>
      <c r="C26" s="4">
        <f>'SPESA PERSONALE'!E24</f>
        <v>0</v>
      </c>
      <c r="D26" s="4">
        <f>D19</f>
        <v>4300</v>
      </c>
    </row>
    <row r="27" spans="1:5" s="1" customFormat="1" ht="30" customHeight="1" x14ac:dyDescent="0.25">
      <c r="A27" s="49" t="s">
        <v>16</v>
      </c>
      <c r="B27" s="49"/>
      <c r="C27" s="4">
        <f>'SPESA PERSONALE'!E25</f>
        <v>0</v>
      </c>
      <c r="D27" s="4">
        <v>0</v>
      </c>
    </row>
    <row r="28" spans="1:5" s="1" customFormat="1" ht="30" customHeight="1" x14ac:dyDescent="0.25">
      <c r="A28" s="53" t="s">
        <v>56</v>
      </c>
      <c r="B28" s="53"/>
      <c r="C28" s="4">
        <f>'SPESA PERSONALE'!E26</f>
        <v>0</v>
      </c>
      <c r="D28" s="4">
        <v>0</v>
      </c>
    </row>
    <row r="29" spans="1:5" s="1" customFormat="1" ht="30" customHeight="1" x14ac:dyDescent="0.25">
      <c r="A29" s="54" t="s">
        <v>61</v>
      </c>
      <c r="B29" s="55"/>
      <c r="C29" s="4"/>
      <c r="D29" s="4">
        <f>11918.27+(11918.27*32.3/100)</f>
        <v>15767.871210000001</v>
      </c>
    </row>
    <row r="30" spans="1:5" s="1" customFormat="1" ht="30" customHeight="1" x14ac:dyDescent="0.25">
      <c r="A30" s="54" t="s">
        <v>57</v>
      </c>
      <c r="B30" s="55"/>
      <c r="C30" s="4"/>
      <c r="D30" s="4">
        <f>20946.18+3073.85+((20946.18+3073.85)*32.3/100)</f>
        <v>31778.499689999997</v>
      </c>
    </row>
    <row r="31" spans="1:5" s="1" customFormat="1" ht="30" customHeight="1" x14ac:dyDescent="0.25">
      <c r="A31" s="54" t="s">
        <v>63</v>
      </c>
      <c r="B31" s="55"/>
      <c r="C31" s="4"/>
      <c r="D31" s="4">
        <f>32000+(32000*32.3/100)</f>
        <v>42336</v>
      </c>
    </row>
    <row r="32" spans="1:5" s="1" customFormat="1" ht="30" customHeight="1" x14ac:dyDescent="0.25">
      <c r="A32" s="49" t="s">
        <v>62</v>
      </c>
      <c r="B32" s="49"/>
      <c r="C32" s="4">
        <f>'SPESA PERSONALE'!E27</f>
        <v>0</v>
      </c>
      <c r="D32" s="4">
        <f>13203.32+(13203.32*23.8/100)</f>
        <v>16345.710159999999</v>
      </c>
    </row>
    <row r="33" spans="1:5" s="1" customFormat="1" ht="30" customHeight="1" x14ac:dyDescent="0.25">
      <c r="A33" s="49" t="s">
        <v>72</v>
      </c>
      <c r="B33" s="49"/>
      <c r="C33" s="12">
        <f>'SPESA PERSONALE'!E28</f>
        <v>0</v>
      </c>
      <c r="D33" s="12">
        <v>10229.83</v>
      </c>
    </row>
    <row r="34" spans="1:5" s="1" customFormat="1" ht="69.75" customHeight="1" x14ac:dyDescent="0.25">
      <c r="A34" s="32" t="s">
        <v>64</v>
      </c>
      <c r="B34" s="32"/>
      <c r="C34" s="12"/>
      <c r="D34" s="12">
        <f>62968.36+597.12+4205.24</f>
        <v>67770.720000000001</v>
      </c>
      <c r="E34" s="37" t="s">
        <v>76</v>
      </c>
    </row>
    <row r="35" spans="1:5" s="1" customFormat="1" ht="30" customHeight="1" x14ac:dyDescent="0.25">
      <c r="A35" s="49" t="s">
        <v>47</v>
      </c>
      <c r="B35" s="49"/>
      <c r="C35" s="4">
        <f>'SPESA PERSONALE'!E30</f>
        <v>0</v>
      </c>
      <c r="D35" s="4">
        <v>10000</v>
      </c>
    </row>
    <row r="36" spans="1:5" s="1" customFormat="1" ht="30" customHeight="1" x14ac:dyDescent="0.25">
      <c r="A36" s="49" t="s">
        <v>48</v>
      </c>
      <c r="B36" s="49"/>
      <c r="C36" s="4">
        <f>'SPESA PERSONALE'!E31</f>
        <v>0</v>
      </c>
      <c r="D36" s="36" t="s">
        <v>69</v>
      </c>
    </row>
    <row r="37" spans="1:5" s="1" customFormat="1" ht="30" customHeight="1" x14ac:dyDescent="0.25">
      <c r="A37" s="56" t="s">
        <v>73</v>
      </c>
      <c r="B37" s="57"/>
      <c r="C37" s="4"/>
      <c r="D37" s="4">
        <v>1519.2</v>
      </c>
    </row>
    <row r="38" spans="1:5" s="1" customFormat="1" ht="30" customHeight="1" x14ac:dyDescent="0.25">
      <c r="A38" s="49" t="s">
        <v>22</v>
      </c>
      <c r="B38" s="49"/>
      <c r="C38" s="4">
        <f>'SPESA PERSONALE'!E32</f>
        <v>0</v>
      </c>
      <c r="D38" s="4">
        <v>0</v>
      </c>
    </row>
    <row r="39" spans="1:5" s="1" customFormat="1" ht="30" customHeight="1" x14ac:dyDescent="0.25">
      <c r="A39" s="49" t="s">
        <v>23</v>
      </c>
      <c r="B39" s="49"/>
      <c r="C39" s="4">
        <f>'SPESA PERSONALE'!E33</f>
        <v>0</v>
      </c>
      <c r="D39" s="4">
        <v>0</v>
      </c>
    </row>
    <row r="40" spans="1:5" ht="30" customHeight="1" x14ac:dyDescent="0.2">
      <c r="A40" s="49" t="s">
        <v>49</v>
      </c>
      <c r="B40" s="49"/>
      <c r="C40" s="4">
        <f>'SPESA PERSONALE'!E34</f>
        <v>0</v>
      </c>
      <c r="D40" s="4">
        <v>0</v>
      </c>
    </row>
    <row r="41" spans="1:5" ht="30" customHeight="1" x14ac:dyDescent="0.2">
      <c r="A41" s="48" t="s">
        <v>30</v>
      </c>
      <c r="B41" s="48"/>
      <c r="C41" s="4">
        <f>'SPESA PERSONALE'!E35</f>
        <v>0</v>
      </c>
      <c r="D41" s="4">
        <v>0</v>
      </c>
      <c r="E41" s="21"/>
    </row>
    <row r="42" spans="1:5" ht="30" customHeight="1" x14ac:dyDescent="0.2">
      <c r="A42" s="59" t="s">
        <v>50</v>
      </c>
      <c r="B42" s="3" t="s">
        <v>52</v>
      </c>
      <c r="C42" s="7"/>
      <c r="D42" s="4">
        <v>0</v>
      </c>
    </row>
    <row r="43" spans="1:5" ht="30" customHeight="1" x14ac:dyDescent="0.2">
      <c r="A43" s="60"/>
      <c r="B43" s="6" t="s">
        <v>53</v>
      </c>
      <c r="C43" s="30">
        <f>'SPESA PERSONALE'!E29</f>
        <v>0</v>
      </c>
      <c r="D43" s="4">
        <v>51564.56</v>
      </c>
    </row>
    <row r="44" spans="1:5" ht="30" customHeight="1" x14ac:dyDescent="0.2">
      <c r="A44" s="60"/>
      <c r="B44" s="6" t="s">
        <v>51</v>
      </c>
      <c r="C44" s="7"/>
      <c r="D44" s="4">
        <v>0</v>
      </c>
    </row>
    <row r="45" spans="1:5" ht="30" customHeight="1" x14ac:dyDescent="0.2">
      <c r="A45" s="60"/>
      <c r="B45" s="3" t="s">
        <v>54</v>
      </c>
      <c r="C45" s="7"/>
      <c r="D45" s="4">
        <v>0</v>
      </c>
    </row>
    <row r="46" spans="1:5" ht="30" customHeight="1" x14ac:dyDescent="0.2">
      <c r="A46" s="60"/>
      <c r="B46" s="6" t="s">
        <v>41</v>
      </c>
      <c r="C46" s="7">
        <f>'SPESA PERSONALE'!E36</f>
        <v>0</v>
      </c>
      <c r="D46" s="4">
        <v>0</v>
      </c>
    </row>
    <row r="47" spans="1:5" ht="30" customHeight="1" x14ac:dyDescent="0.2">
      <c r="A47" s="60"/>
      <c r="B47" s="6" t="s">
        <v>55</v>
      </c>
      <c r="C47" s="7"/>
      <c r="D47" s="4"/>
      <c r="E47" s="47"/>
    </row>
    <row r="48" spans="1:5" ht="30" customHeight="1" x14ac:dyDescent="0.2">
      <c r="A48" s="60"/>
      <c r="B48" s="6" t="s">
        <v>58</v>
      </c>
      <c r="C48" s="7"/>
      <c r="D48" s="4"/>
      <c r="E48" s="47"/>
    </row>
    <row r="49" spans="1:4" ht="30" customHeight="1" x14ac:dyDescent="0.2">
      <c r="A49" s="61"/>
      <c r="B49" s="6" t="s">
        <v>36</v>
      </c>
      <c r="C49" s="31"/>
      <c r="D49" s="25">
        <v>0</v>
      </c>
    </row>
    <row r="50" spans="1:4" ht="30" customHeight="1" x14ac:dyDescent="0.2">
      <c r="A50" s="62" t="s">
        <v>26</v>
      </c>
      <c r="B50" s="63"/>
      <c r="C50" s="22">
        <f>SUM(C23:C49)</f>
        <v>0</v>
      </c>
      <c r="D50" s="22">
        <f>SUM(D23:D49)</f>
        <v>526154.45106000011</v>
      </c>
    </row>
    <row r="51" spans="1:4" x14ac:dyDescent="0.2">
      <c r="C51" s="23"/>
      <c r="D51" s="23"/>
    </row>
    <row r="52" spans="1:4" ht="30" customHeight="1" x14ac:dyDescent="0.2">
      <c r="A52" s="50" t="s">
        <v>27</v>
      </c>
      <c r="B52" s="50"/>
      <c r="C52" s="10">
        <v>1142657.29</v>
      </c>
      <c r="D52" s="10">
        <f>+D20-D50</f>
        <v>1097681.2989399999</v>
      </c>
    </row>
    <row r="53" spans="1:4" ht="30" customHeight="1" x14ac:dyDescent="0.2">
      <c r="D53" s="34">
        <f>D52-C52</f>
        <v>-44975.991060000146</v>
      </c>
    </row>
    <row r="54" spans="1:4" ht="15" x14ac:dyDescent="0.25">
      <c r="B54" s="64"/>
      <c r="C54" s="64"/>
      <c r="D54" s="64"/>
    </row>
    <row r="55" spans="1:4" ht="15" x14ac:dyDescent="0.25">
      <c r="B55" s="26"/>
      <c r="C55" s="26"/>
      <c r="D55" s="26"/>
    </row>
    <row r="56" spans="1:4" ht="15" x14ac:dyDescent="0.2">
      <c r="A56" s="51" t="s">
        <v>37</v>
      </c>
      <c r="B56" s="51"/>
      <c r="C56" s="51"/>
      <c r="D56" s="51"/>
    </row>
    <row r="57" spans="1:4" ht="30" customHeight="1" x14ac:dyDescent="0.2">
      <c r="A57" s="58"/>
      <c r="B57" s="58"/>
      <c r="C57" s="2" t="s">
        <v>38</v>
      </c>
      <c r="D57" s="2" t="s">
        <v>65</v>
      </c>
    </row>
    <row r="58" spans="1:4" ht="30" customHeight="1" x14ac:dyDescent="0.2">
      <c r="A58" s="49" t="s">
        <v>39</v>
      </c>
      <c r="B58" s="49"/>
      <c r="C58" s="24">
        <v>99439.42</v>
      </c>
      <c r="D58" s="24">
        <f>28115.5793975+26088.25</f>
        <v>54203.829397499998</v>
      </c>
    </row>
    <row r="61" spans="1:4" ht="15" x14ac:dyDescent="0.25">
      <c r="A61" s="38"/>
      <c r="B61" s="38"/>
    </row>
    <row r="63" spans="1:4" x14ac:dyDescent="0.2">
      <c r="A63" s="20"/>
    </row>
    <row r="70" spans="1:2" ht="15" x14ac:dyDescent="0.25">
      <c r="A70" s="38"/>
      <c r="B70" s="39"/>
    </row>
  </sheetData>
  <mergeCells count="47">
    <mergeCell ref="A56:D56"/>
    <mergeCell ref="A57:B57"/>
    <mergeCell ref="A58:B58"/>
    <mergeCell ref="A40:B40"/>
    <mergeCell ref="A41:B41"/>
    <mergeCell ref="A52:B52"/>
    <mergeCell ref="A42:A49"/>
    <mergeCell ref="A50:B50"/>
    <mergeCell ref="B54:D54"/>
    <mergeCell ref="A35:B35"/>
    <mergeCell ref="A36:B36"/>
    <mergeCell ref="A38:B38"/>
    <mergeCell ref="A39:B39"/>
    <mergeCell ref="A27:B27"/>
    <mergeCell ref="A28:B28"/>
    <mergeCell ref="A32:B32"/>
    <mergeCell ref="A33:B33"/>
    <mergeCell ref="A29:B29"/>
    <mergeCell ref="A30:B30"/>
    <mergeCell ref="A31:B31"/>
    <mergeCell ref="A37:B37"/>
    <mergeCell ref="A22:B22"/>
    <mergeCell ref="A23:B23"/>
    <mergeCell ref="A24:B24"/>
    <mergeCell ref="A25:B25"/>
    <mergeCell ref="A26:B26"/>
    <mergeCell ref="A3:B3"/>
    <mergeCell ref="A1:D1"/>
    <mergeCell ref="A2:D2"/>
    <mergeCell ref="A4:B4"/>
    <mergeCell ref="A5:B5"/>
    <mergeCell ref="E47:E48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</mergeCells>
  <printOptions horizontalCentered="1"/>
  <pageMargins left="0" right="0" top="0" bottom="0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SPESA PERSONALE</vt:lpstr>
      <vt:lpstr>CONFRONTO</vt:lpstr>
    </vt:vector>
  </TitlesOfParts>
  <Company>Publika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 A Spesa del personale</dc:title>
  <dc:creator>marco.paini</dc:creator>
  <cp:lastModifiedBy>Chiara Mancusi</cp:lastModifiedBy>
  <cp:lastPrinted>2025-07-16T10:49:45Z</cp:lastPrinted>
  <dcterms:created xsi:type="dcterms:W3CDTF">2017-02-01T07:23:28Z</dcterms:created>
  <dcterms:modified xsi:type="dcterms:W3CDTF">2025-07-16T10:54:30Z</dcterms:modified>
</cp:coreProperties>
</file>